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 activeTab="2"/>
  </bookViews>
  <sheets>
    <sheet name="госпиталь" sheetId="2" r:id="rId1"/>
    <sheet name="АПП" sheetId="3" r:id="rId2"/>
    <sheet name="Вспомогательные" sheetId="5" r:id="rId3"/>
  </sheets>
  <calcPr calcId="124519"/>
</workbook>
</file>

<file path=xl/calcChain.xml><?xml version="1.0" encoding="utf-8"?>
<calcChain xmlns="http://schemas.openxmlformats.org/spreadsheetml/2006/main">
  <c r="I20" i="5"/>
  <c r="I19"/>
  <c r="I18"/>
  <c r="I8"/>
  <c r="I7"/>
  <c r="I9" i="3"/>
  <c r="I8"/>
  <c r="I7"/>
  <c r="I10" i="2"/>
  <c r="I9"/>
  <c r="H9"/>
  <c r="I8"/>
  <c r="H8"/>
  <c r="I7"/>
  <c r="H7"/>
  <c r="H20" i="5"/>
  <c r="H19"/>
  <c r="H18"/>
  <c r="C18"/>
  <c r="K18" s="1"/>
  <c r="B18"/>
  <c r="B20" s="1"/>
  <c r="H8"/>
  <c r="B8"/>
  <c r="C8" s="1"/>
  <c r="H7"/>
  <c r="B7"/>
  <c r="D7" s="1"/>
  <c r="H9" i="3"/>
  <c r="K9" s="1"/>
  <c r="H8"/>
  <c r="C8"/>
  <c r="K8" s="1"/>
  <c r="B8"/>
  <c r="D8" s="1"/>
  <c r="H7"/>
  <c r="D7"/>
  <c r="C7"/>
  <c r="K7" s="1"/>
  <c r="B7"/>
  <c r="H10" i="2"/>
  <c r="K10" s="1"/>
  <c r="B7"/>
  <c r="C7" s="1"/>
  <c r="C7" i="5" l="1"/>
  <c r="K8"/>
  <c r="D18"/>
  <c r="D20"/>
  <c r="C20"/>
  <c r="K20" s="1"/>
  <c r="K7"/>
  <c r="B19"/>
  <c r="D8"/>
  <c r="K7" i="2"/>
  <c r="B9"/>
  <c r="D7"/>
  <c r="B8"/>
  <c r="C19" i="5" l="1"/>
  <c r="K19" s="1"/>
  <c r="D19"/>
  <c r="D8" i="2"/>
  <c r="C8"/>
  <c r="K8" s="1"/>
  <c r="C9"/>
  <c r="K9" s="1"/>
  <c r="D9"/>
</calcChain>
</file>

<file path=xl/sharedStrings.xml><?xml version="1.0" encoding="utf-8"?>
<sst xmlns="http://schemas.openxmlformats.org/spreadsheetml/2006/main" count="104" uniqueCount="47">
  <si>
    <t>Расчет стимулирующих выплат персоналу за оказание медицинской помощи больным с COVID-19</t>
  </si>
  <si>
    <t>Инфекционный госпиталь</t>
  </si>
  <si>
    <t>Категория</t>
  </si>
  <si>
    <t>ФЕДЕРАЛЬНЫЙ БЮДЖЕТ</t>
  </si>
  <si>
    <t>Макс. по трем выплатам за месяц</t>
  </si>
  <si>
    <t>Пост 415 - базовая сумма</t>
  </si>
  <si>
    <t>415 с РК+СН</t>
  </si>
  <si>
    <t>Пост 415 за 1 смену (*)</t>
  </si>
  <si>
    <t>Пост 484 - базовая сумма</t>
  </si>
  <si>
    <t>Пост 484 -с РК 1,2</t>
  </si>
  <si>
    <t>П. 8.3. Пр 521 - базовая сумма</t>
  </si>
  <si>
    <t>КБ с РК+СН</t>
  </si>
  <si>
    <t>НЕ ОБЛАГАЕТСЯ НДФЛ</t>
  </si>
  <si>
    <t>Удерживается 13% НДФЛ</t>
  </si>
  <si>
    <t>сумма расчитывается с учетом фактически отработанных смен с момента выявления COVID-19 у пациента</t>
  </si>
  <si>
    <t>фиксированная сумма, независимо от отработанного времени</t>
  </si>
  <si>
    <t>Врач</t>
  </si>
  <si>
    <t>СМП</t>
  </si>
  <si>
    <t>ММП</t>
  </si>
  <si>
    <t>ПРОЧИЙ</t>
  </si>
  <si>
    <t>(*)Врачи - 24 часа</t>
  </si>
  <si>
    <t>СМП, ММП - 24 часа</t>
  </si>
  <si>
    <t>расчет за смену произведен с учетом среднегодовой нормы по соответствующему графику</t>
  </si>
  <si>
    <t>Макс. по двум выплатам за месяц</t>
  </si>
  <si>
    <t>Пост 415 за 1 смену  (*)</t>
  </si>
  <si>
    <t>Пост 484 - итоговая сумма</t>
  </si>
  <si>
    <t>НЕ ПРЕДУСМОТРЕНО ДЛЯ ДАННОГО ВИДА ПОМОЩИ</t>
  </si>
  <si>
    <t>(*)Врачи - 7ч 48 мин</t>
  </si>
  <si>
    <t>СМП - 6 ч</t>
  </si>
  <si>
    <t>Нормативные акты - Приказ МЗ КК №18-н от 18.05.2020 г., Постановление Правительства РФ № 415 от 02.04.2020, 484 от 12.04.2020</t>
  </si>
  <si>
    <t>сумма расчитывается с учетом фактически отработанных смен во время которых производилась диагностика/лаб.исследования пациенту с подтвержденным  COVID-19</t>
  </si>
  <si>
    <t>СМП - 7ч 48 мин</t>
  </si>
  <si>
    <t>ПАО</t>
  </si>
  <si>
    <r>
      <t>сумма расчитывается с учетом фактически отработанных</t>
    </r>
    <r>
      <rPr>
        <b/>
        <sz val="11"/>
        <color theme="1"/>
        <rFont val="Times New Roman"/>
        <family val="1"/>
        <charset val="204"/>
      </rPr>
      <t xml:space="preserve"> смен во время которых производилось вскрытие умершего с подтвержденным  COVID-19</t>
    </r>
  </si>
  <si>
    <t>(*)Врачи - 6 часов</t>
  </si>
  <si>
    <t>СМП, ММП - 6 часов</t>
  </si>
  <si>
    <t>** кроме того, за оказание медицинской помощи гражданам имевшим контакт с лицами у которых выявлен  COVID-19 и (или) гражданам, прибывшим в Красноярский край из иных субъектов РФ или из иностранных государств в которых зарегестрированы случаи  COVID-19.</t>
  </si>
  <si>
    <t>ПРОЧИЙ (водители санитарного транспорта)</t>
  </si>
  <si>
    <t>АМБУЛАТОРНО-ПОЛИКЛИНИЧЕСКАЯ ПОМОЩЬ</t>
  </si>
  <si>
    <t>ДИАГНОСТИКА, ЛАБОРАТОРИЯ, ФИЗИО</t>
  </si>
  <si>
    <t xml:space="preserve">сумма расчитывается с учетом фактически отработанных смен с момента выявления COVID-19 у пациента </t>
  </si>
  <si>
    <t xml:space="preserve">КРАЕВОЙ БЮДЖЕТ (с учетом Приказа МЗ КК № 27-н от 01.08.2020 г.) </t>
  </si>
  <si>
    <t>П. 8.3. Пр 521 - за 1 смену</t>
  </si>
  <si>
    <t>** кроме того, работникам учреждений, осуществляющим забор биологического материала (мазок с носоглотки и зева (ротоглотки) для лабораторной диагностики на новую коронавирусную инфекцию COVID-19 у пациентов  с подозрением на новую коронавирусную инфекцию COVID-19, контактных лиц, определенных постановлениями Главного государственного санитарного врача Российской Федерации, постановлениями Главного государственного санитарного врача Красноярского края</t>
  </si>
  <si>
    <t>П. 8.3. Пр 521 за 1 смену</t>
  </si>
  <si>
    <t>сумма расчитывается с учетом фактически отработанных смен во время которых производилось вскрытие умершего с подтвержденным  COVID-19</t>
  </si>
  <si>
    <t>КРАЕВОЙ БЮДЖЕТ (с учетом Приказа МЗ КК № 27-н от 01.08.2020 г.) (**)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</si>
</sst>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>
      <selection activeCell="G4" sqref="G4"/>
    </sheetView>
  </sheetViews>
  <sheetFormatPr defaultRowHeight="15"/>
  <cols>
    <col min="1" max="1" width="17.7109375" customWidth="1"/>
    <col min="2" max="9" width="24.140625" customWidth="1"/>
    <col min="10" max="10" width="7.42578125" customWidth="1"/>
    <col min="11" max="11" width="24.140625" customWidth="1"/>
  </cols>
  <sheetData>
    <row r="1" spans="1:11" s="1" customFormat="1" ht="62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47.25" customHeight="1">
      <c r="A2" s="15" t="s">
        <v>1</v>
      </c>
      <c r="B2" s="15"/>
      <c r="C2" s="2"/>
      <c r="D2" s="2"/>
      <c r="E2" s="2"/>
      <c r="F2" s="2"/>
      <c r="G2" s="2"/>
      <c r="H2" s="2"/>
      <c r="I2" s="2"/>
    </row>
    <row r="3" spans="1:11" s="1" customFormat="1" ht="44.25" customHeight="1">
      <c r="A3" s="16" t="s">
        <v>2</v>
      </c>
      <c r="B3" s="17" t="s">
        <v>3</v>
      </c>
      <c r="C3" s="17"/>
      <c r="D3" s="17"/>
      <c r="E3" s="17"/>
      <c r="F3" s="17"/>
      <c r="G3" s="25" t="s">
        <v>41</v>
      </c>
      <c r="H3" s="25"/>
      <c r="I3" s="25"/>
      <c r="K3" s="18" t="s">
        <v>4</v>
      </c>
    </row>
    <row r="4" spans="1:11" s="1" customFormat="1" ht="43.5" customHeight="1">
      <c r="A4" s="16"/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11" t="s">
        <v>10</v>
      </c>
      <c r="H4" s="11" t="s">
        <v>11</v>
      </c>
      <c r="I4" s="11" t="s">
        <v>42</v>
      </c>
      <c r="K4" s="19"/>
    </row>
    <row r="5" spans="1:11" s="1" customFormat="1" ht="29.25" customHeight="1">
      <c r="A5" s="4"/>
      <c r="B5" s="21" t="s">
        <v>12</v>
      </c>
      <c r="C5" s="22"/>
      <c r="D5" s="22"/>
      <c r="E5" s="22"/>
      <c r="F5" s="23"/>
      <c r="G5" s="25" t="s">
        <v>13</v>
      </c>
      <c r="H5" s="25"/>
      <c r="I5" s="25"/>
      <c r="K5" s="19"/>
    </row>
    <row r="6" spans="1:11" s="1" customFormat="1" ht="90.75" customHeight="1">
      <c r="A6" s="4"/>
      <c r="B6" s="12" t="s">
        <v>14</v>
      </c>
      <c r="C6" s="24"/>
      <c r="D6" s="13"/>
      <c r="E6" s="12" t="s">
        <v>15</v>
      </c>
      <c r="F6" s="13"/>
      <c r="G6" s="26" t="s">
        <v>40</v>
      </c>
      <c r="H6" s="26"/>
      <c r="I6" s="26"/>
      <c r="K6" s="20"/>
    </row>
    <row r="7" spans="1:11" s="1" customFormat="1" ht="35.25" customHeight="1">
      <c r="A7" s="5" t="s">
        <v>16</v>
      </c>
      <c r="B7" s="6">
        <f>42368</f>
        <v>42368</v>
      </c>
      <c r="C7" s="6">
        <f>B7*1.6</f>
        <v>67788.800000000003</v>
      </c>
      <c r="D7" s="6">
        <f>B7*(24/148.5)*1.6</f>
        <v>10955.765656565658</v>
      </c>
      <c r="E7" s="6">
        <v>80000</v>
      </c>
      <c r="F7" s="6">
        <v>96000</v>
      </c>
      <c r="G7" s="6">
        <v>31250</v>
      </c>
      <c r="H7" s="6">
        <f>G7*1.6</f>
        <v>50000</v>
      </c>
      <c r="I7" s="6">
        <f>G7*(24/148.5)*1.6</f>
        <v>8080.8080808080822</v>
      </c>
      <c r="K7" s="7">
        <f>C7+F7+H7</f>
        <v>213788.79999999999</v>
      </c>
    </row>
    <row r="8" spans="1:11" s="1" customFormat="1" ht="35.25" customHeight="1">
      <c r="A8" s="5" t="s">
        <v>17</v>
      </c>
      <c r="B8" s="6">
        <f>B7*50%</f>
        <v>21184</v>
      </c>
      <c r="C8" s="6">
        <f t="shared" ref="C8:C9" si="0">B8*1.6</f>
        <v>33894.400000000001</v>
      </c>
      <c r="D8" s="6">
        <f>B8*(24/148.5)*1.6</f>
        <v>5477.882828282829</v>
      </c>
      <c r="E8" s="6">
        <v>50000</v>
      </c>
      <c r="F8" s="6">
        <v>60000</v>
      </c>
      <c r="G8" s="6">
        <v>18750</v>
      </c>
      <c r="H8" s="6">
        <f t="shared" ref="H8:H9" si="1">G8*1.6</f>
        <v>30000</v>
      </c>
      <c r="I8" s="6">
        <f>G8*(24/148.5)*1.6</f>
        <v>4848.484848484849</v>
      </c>
      <c r="K8" s="7">
        <f>C8+F8+H8</f>
        <v>123894.39999999999</v>
      </c>
    </row>
    <row r="9" spans="1:11" s="1" customFormat="1" ht="35.25" customHeight="1">
      <c r="A9" s="5" t="s">
        <v>18</v>
      </c>
      <c r="B9" s="6">
        <f>B7*30%</f>
        <v>12710.4</v>
      </c>
      <c r="C9" s="6">
        <f t="shared" si="0"/>
        <v>20336.64</v>
      </c>
      <c r="D9" s="6">
        <f>B9*(24/148.5)*1.6</f>
        <v>3286.7296969696977</v>
      </c>
      <c r="E9" s="6">
        <v>25000</v>
      </c>
      <c r="F9" s="6">
        <v>30000</v>
      </c>
      <c r="G9" s="6">
        <v>12500</v>
      </c>
      <c r="H9" s="6">
        <f t="shared" si="1"/>
        <v>20000</v>
      </c>
      <c r="I9" s="6">
        <f>G9*(24/148.5)*1.6</f>
        <v>3232.3232323232328</v>
      </c>
      <c r="K9" s="7">
        <f>C9+F9+H9</f>
        <v>70336.639999999999</v>
      </c>
    </row>
    <row r="10" spans="1:11" s="1" customFormat="1" ht="35.25" customHeight="1">
      <c r="A10" s="5" t="s">
        <v>19</v>
      </c>
      <c r="B10" s="7"/>
      <c r="C10" s="7"/>
      <c r="D10" s="7"/>
      <c r="E10" s="7"/>
      <c r="F10" s="7"/>
      <c r="G10" s="6">
        <v>12500</v>
      </c>
      <c r="H10" s="6">
        <f t="shared" ref="H10" si="2">G10*1.6</f>
        <v>20000</v>
      </c>
      <c r="I10" s="6">
        <f>G10*(24/148.5)*1.6</f>
        <v>3232.3232323232328</v>
      </c>
      <c r="K10" s="7">
        <f>C10+F10+H10</f>
        <v>20000</v>
      </c>
    </row>
    <row r="11" spans="1:11" s="1" customFormat="1">
      <c r="A11" s="1" t="s">
        <v>20</v>
      </c>
    </row>
    <row r="12" spans="1:11" s="1" customFormat="1">
      <c r="A12" s="1" t="s">
        <v>21</v>
      </c>
      <c r="C12" s="8" t="s">
        <v>22</v>
      </c>
    </row>
  </sheetData>
  <mergeCells count="11">
    <mergeCell ref="E6:F6"/>
    <mergeCell ref="A1:K1"/>
    <mergeCell ref="A2:B2"/>
    <mergeCell ref="A3:A4"/>
    <mergeCell ref="B3:F3"/>
    <mergeCell ref="K3:K6"/>
    <mergeCell ref="B5:F5"/>
    <mergeCell ref="B6:D6"/>
    <mergeCell ref="G3:I3"/>
    <mergeCell ref="G5:I5"/>
    <mergeCell ref="G6:I6"/>
  </mergeCells>
  <pageMargins left="0.31496062992125984" right="0.31496062992125984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G4" sqref="G4"/>
    </sheetView>
  </sheetViews>
  <sheetFormatPr defaultRowHeight="15"/>
  <cols>
    <col min="1" max="1" width="20.42578125" customWidth="1"/>
    <col min="2" max="11" width="22.85546875" customWidth="1"/>
  </cols>
  <sheetData>
    <row r="1" spans="1:11" s="1" customFormat="1" ht="7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46.5" customHeight="1">
      <c r="A2" s="15" t="s">
        <v>38</v>
      </c>
      <c r="B2" s="15"/>
      <c r="C2" s="15"/>
      <c r="D2" s="2"/>
      <c r="E2" s="2"/>
      <c r="F2" s="2"/>
      <c r="G2" s="2"/>
      <c r="H2" s="2"/>
      <c r="I2" s="2"/>
    </row>
    <row r="3" spans="1:11" s="1" customFormat="1" ht="53.25" customHeight="1">
      <c r="A3" s="16" t="s">
        <v>2</v>
      </c>
      <c r="B3" s="17" t="s">
        <v>3</v>
      </c>
      <c r="C3" s="17"/>
      <c r="D3" s="17"/>
      <c r="E3" s="17"/>
      <c r="F3" s="17"/>
      <c r="G3" s="25" t="s">
        <v>46</v>
      </c>
      <c r="H3" s="25"/>
      <c r="I3" s="25"/>
      <c r="K3" s="18" t="s">
        <v>23</v>
      </c>
    </row>
    <row r="4" spans="1:11" s="1" customFormat="1" ht="43.5" customHeight="1">
      <c r="A4" s="16"/>
      <c r="B4" s="3" t="s">
        <v>5</v>
      </c>
      <c r="C4" s="3" t="s">
        <v>6</v>
      </c>
      <c r="D4" s="3" t="s">
        <v>24</v>
      </c>
      <c r="E4" s="3" t="s">
        <v>25</v>
      </c>
      <c r="F4" s="3" t="s">
        <v>9</v>
      </c>
      <c r="G4" s="3" t="s">
        <v>10</v>
      </c>
      <c r="H4" s="3" t="s">
        <v>11</v>
      </c>
      <c r="I4" s="3" t="s">
        <v>42</v>
      </c>
      <c r="K4" s="19"/>
    </row>
    <row r="5" spans="1:11" s="1" customFormat="1" ht="29.25" customHeight="1">
      <c r="A5" s="4"/>
      <c r="B5" s="21" t="s">
        <v>12</v>
      </c>
      <c r="C5" s="22"/>
      <c r="D5" s="22"/>
      <c r="E5" s="22"/>
      <c r="F5" s="23"/>
      <c r="G5" s="21" t="s">
        <v>13</v>
      </c>
      <c r="H5" s="22"/>
      <c r="I5" s="23"/>
      <c r="K5" s="19"/>
    </row>
    <row r="6" spans="1:11" s="1" customFormat="1" ht="111" customHeight="1">
      <c r="A6" s="4"/>
      <c r="B6" s="12" t="s">
        <v>14</v>
      </c>
      <c r="C6" s="24"/>
      <c r="D6" s="13"/>
      <c r="E6" s="12" t="s">
        <v>26</v>
      </c>
      <c r="F6" s="13"/>
      <c r="G6" s="12" t="s">
        <v>14</v>
      </c>
      <c r="H6" s="24"/>
      <c r="I6" s="13"/>
      <c r="K6" s="20"/>
    </row>
    <row r="7" spans="1:11" s="1" customFormat="1" ht="35.25" customHeight="1">
      <c r="A7" s="5" t="s">
        <v>16</v>
      </c>
      <c r="B7" s="6">
        <f>42368*80%</f>
        <v>33894.400000000001</v>
      </c>
      <c r="C7" s="6">
        <f>B7*1.6</f>
        <v>54231.040000000008</v>
      </c>
      <c r="D7" s="6">
        <f>B7*(7.8/160.78)*1.6</f>
        <v>2630.937380271178</v>
      </c>
      <c r="E7" s="6">
        <v>0</v>
      </c>
      <c r="F7" s="6">
        <v>0</v>
      </c>
      <c r="G7" s="6">
        <v>18750</v>
      </c>
      <c r="H7" s="6">
        <f>G7*1.6</f>
        <v>30000</v>
      </c>
      <c r="I7" s="6">
        <f>G7*(7.8/160.78)*1.6</f>
        <v>1455.4049011071029</v>
      </c>
      <c r="K7" s="7">
        <f>C7+F7+H7</f>
        <v>84231.040000000008</v>
      </c>
    </row>
    <row r="8" spans="1:11" s="1" customFormat="1" ht="35.25" customHeight="1">
      <c r="A8" s="5" t="s">
        <v>17</v>
      </c>
      <c r="B8" s="6">
        <f>42368*40%</f>
        <v>16947.2</v>
      </c>
      <c r="C8" s="6">
        <f t="shared" ref="C8" si="0">B8*1.6</f>
        <v>27115.520000000004</v>
      </c>
      <c r="D8" s="6">
        <f>B8*(6/149.42)*1.6</f>
        <v>1088.8309463257933</v>
      </c>
      <c r="E8" s="6">
        <v>0</v>
      </c>
      <c r="F8" s="6">
        <v>0</v>
      </c>
      <c r="G8" s="6">
        <v>12500</v>
      </c>
      <c r="H8" s="6">
        <f t="shared" ref="H8:H9" si="1">G8*1.6</f>
        <v>20000</v>
      </c>
      <c r="I8" s="6">
        <f>G8*(6/149.42)*1.6</f>
        <v>803.10534065051536</v>
      </c>
      <c r="K8" s="7">
        <f>C8+F8+H8</f>
        <v>47115.520000000004</v>
      </c>
    </row>
    <row r="9" spans="1:11" s="1" customFormat="1" ht="35.25" customHeight="1">
      <c r="A9" s="5" t="s">
        <v>37</v>
      </c>
      <c r="B9" s="7"/>
      <c r="C9" s="7"/>
      <c r="D9" s="7"/>
      <c r="E9" s="7"/>
      <c r="F9" s="7"/>
      <c r="G9" s="6">
        <v>9375</v>
      </c>
      <c r="H9" s="6">
        <f t="shared" si="1"/>
        <v>15000</v>
      </c>
      <c r="I9" s="6">
        <f>G9*(11/165.33)*1.6</f>
        <v>998.00399201596792</v>
      </c>
      <c r="K9" s="7">
        <f>C9+F9+H9</f>
        <v>15000</v>
      </c>
    </row>
    <row r="10" spans="1:11" s="1" customFormat="1">
      <c r="A10" s="1" t="s">
        <v>27</v>
      </c>
      <c r="H10" s="9"/>
      <c r="I10" s="9"/>
    </row>
    <row r="11" spans="1:11" s="1" customFormat="1">
      <c r="A11" s="1" t="s">
        <v>28</v>
      </c>
      <c r="C11" s="8" t="s">
        <v>22</v>
      </c>
    </row>
    <row r="12" spans="1:11" s="1" customFormat="1">
      <c r="A12" s="1" t="s">
        <v>29</v>
      </c>
    </row>
    <row r="13" spans="1:11" s="1" customFormat="1" ht="30" customHeight="1">
      <c r="A13" s="27" t="s">
        <v>43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</sheetData>
  <mergeCells count="12">
    <mergeCell ref="A13:K13"/>
    <mergeCell ref="A2:C2"/>
    <mergeCell ref="A1:K1"/>
    <mergeCell ref="A3:A4"/>
    <mergeCell ref="B3:F3"/>
    <mergeCell ref="K3:K6"/>
    <mergeCell ref="B5:F5"/>
    <mergeCell ref="B6:D6"/>
    <mergeCell ref="E6:F6"/>
    <mergeCell ref="G3:I3"/>
    <mergeCell ref="G5:I5"/>
    <mergeCell ref="G6:I6"/>
  </mergeCells>
  <pageMargins left="0.31496062992125984" right="0.31496062992125984" top="0.74803149606299213" bottom="0.74803149606299213" header="0.31496062992125984" footer="0.31496062992125984"/>
  <pageSetup paperSize="9" scale="6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>
      <selection activeCell="G15" sqref="G15"/>
    </sheetView>
  </sheetViews>
  <sheetFormatPr defaultRowHeight="15"/>
  <cols>
    <col min="1" max="1" width="23.85546875" style="1" customWidth="1"/>
    <col min="2" max="6" width="21.7109375" style="1" customWidth="1"/>
    <col min="7" max="9" width="24.42578125" style="1" customWidth="1"/>
    <col min="10" max="10" width="9.140625" style="1"/>
    <col min="11" max="11" width="16.7109375" style="1" customWidth="1"/>
    <col min="12" max="16384" width="9.140625" style="1"/>
  </cols>
  <sheetData>
    <row r="1" spans="1:11" ht="38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.75" customHeight="1">
      <c r="A2" s="28" t="s">
        <v>39</v>
      </c>
      <c r="B2" s="28"/>
      <c r="C2" s="2"/>
      <c r="D2" s="2"/>
      <c r="E2" s="2"/>
      <c r="F2" s="2"/>
      <c r="G2" s="2"/>
      <c r="H2" s="2"/>
      <c r="I2" s="2"/>
    </row>
    <row r="3" spans="1:11" ht="37.5" customHeight="1">
      <c r="A3" s="16" t="s">
        <v>2</v>
      </c>
      <c r="B3" s="17" t="s">
        <v>3</v>
      </c>
      <c r="C3" s="17"/>
      <c r="D3" s="17"/>
      <c r="E3" s="17"/>
      <c r="F3" s="17"/>
      <c r="G3" s="25" t="s">
        <v>41</v>
      </c>
      <c r="H3" s="25"/>
      <c r="I3" s="25"/>
      <c r="K3" s="18" t="s">
        <v>23</v>
      </c>
    </row>
    <row r="4" spans="1:11" ht="43.5" customHeight="1">
      <c r="A4" s="16"/>
      <c r="B4" s="3" t="s">
        <v>5</v>
      </c>
      <c r="C4" s="3" t="s">
        <v>6</v>
      </c>
      <c r="D4" s="3" t="s">
        <v>7</v>
      </c>
      <c r="E4" s="3" t="s">
        <v>25</v>
      </c>
      <c r="F4" s="3" t="s">
        <v>9</v>
      </c>
      <c r="G4" s="3" t="s">
        <v>10</v>
      </c>
      <c r="H4" s="3" t="s">
        <v>11</v>
      </c>
      <c r="I4" s="3" t="s">
        <v>44</v>
      </c>
      <c r="K4" s="19"/>
    </row>
    <row r="5" spans="1:11" ht="29.25" customHeight="1">
      <c r="A5" s="4"/>
      <c r="B5" s="21" t="s">
        <v>12</v>
      </c>
      <c r="C5" s="22"/>
      <c r="D5" s="22"/>
      <c r="E5" s="22"/>
      <c r="F5" s="23"/>
      <c r="G5" s="21" t="s">
        <v>13</v>
      </c>
      <c r="H5" s="22"/>
      <c r="I5" s="23"/>
      <c r="K5" s="19"/>
    </row>
    <row r="6" spans="1:11" ht="101.25" customHeight="1">
      <c r="A6" s="4"/>
      <c r="B6" s="12" t="s">
        <v>30</v>
      </c>
      <c r="C6" s="24"/>
      <c r="D6" s="13"/>
      <c r="E6" s="12" t="s">
        <v>26</v>
      </c>
      <c r="F6" s="13"/>
      <c r="G6" s="12" t="s">
        <v>30</v>
      </c>
      <c r="H6" s="24"/>
      <c r="I6" s="13"/>
      <c r="K6" s="20"/>
    </row>
    <row r="7" spans="1:11" ht="35.25" customHeight="1">
      <c r="A7" s="5" t="s">
        <v>16</v>
      </c>
      <c r="B7" s="6">
        <f>42368*80%</f>
        <v>33894.400000000001</v>
      </c>
      <c r="C7" s="6">
        <f>B7*1.6</f>
        <v>54231.040000000008</v>
      </c>
      <c r="D7" s="6">
        <f>B7*(7.8/160.78)*1.6</f>
        <v>2630.937380271178</v>
      </c>
      <c r="E7" s="6">
        <v>0</v>
      </c>
      <c r="F7" s="6">
        <v>0</v>
      </c>
      <c r="G7" s="6">
        <v>18750</v>
      </c>
      <c r="H7" s="6">
        <f>G7*1.6</f>
        <v>30000</v>
      </c>
      <c r="I7" s="6">
        <f>G7*(7.8/160.78)*1.6</f>
        <v>1455.4049011071029</v>
      </c>
      <c r="K7" s="7">
        <f>C7+F7+H7</f>
        <v>84231.040000000008</v>
      </c>
    </row>
    <row r="8" spans="1:11" ht="35.25" customHeight="1">
      <c r="A8" s="5" t="s">
        <v>17</v>
      </c>
      <c r="B8" s="6">
        <f>42368*40%</f>
        <v>16947.2</v>
      </c>
      <c r="C8" s="6">
        <f t="shared" ref="C8" si="0">B8*1.6</f>
        <v>27115.520000000004</v>
      </c>
      <c r="D8" s="6">
        <f>B8*(7.8/160.78)*1.6</f>
        <v>1315.468690135589</v>
      </c>
      <c r="E8" s="6">
        <v>0</v>
      </c>
      <c r="F8" s="6">
        <v>0</v>
      </c>
      <c r="G8" s="6">
        <v>12500</v>
      </c>
      <c r="H8" s="6">
        <f t="shared" ref="H8" si="1">G8*1.6</f>
        <v>20000</v>
      </c>
      <c r="I8" s="6">
        <f>G8*(7.8/160.78)*1.6</f>
        <v>970.26993407140185</v>
      </c>
      <c r="K8" s="7">
        <f>C8+F8+H8</f>
        <v>47115.520000000004</v>
      </c>
    </row>
    <row r="9" spans="1:11">
      <c r="A9" s="1" t="s">
        <v>27</v>
      </c>
      <c r="H9" s="9"/>
      <c r="I9" s="9"/>
    </row>
    <row r="10" spans="1:11">
      <c r="A10" s="1" t="s">
        <v>31</v>
      </c>
      <c r="C10" s="8" t="s">
        <v>22</v>
      </c>
    </row>
    <row r="11" spans="1:11" ht="30" customHeight="1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38.25" customHeight="1">
      <c r="A12" s="14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>
      <c r="A13" s="10" t="s">
        <v>32</v>
      </c>
      <c r="B13" s="2"/>
      <c r="C13" s="2"/>
      <c r="D13" s="2"/>
      <c r="E13" s="2"/>
      <c r="F13" s="2"/>
      <c r="G13" s="2"/>
      <c r="H13" s="2"/>
      <c r="I13" s="2"/>
    </row>
    <row r="14" spans="1:11" ht="22.5" customHeight="1">
      <c r="A14" s="16" t="s">
        <v>2</v>
      </c>
      <c r="B14" s="17" t="s">
        <v>3</v>
      </c>
      <c r="C14" s="17"/>
      <c r="D14" s="17"/>
      <c r="E14" s="17"/>
      <c r="F14" s="17"/>
      <c r="G14" s="25" t="s">
        <v>41</v>
      </c>
      <c r="H14" s="25"/>
      <c r="I14" s="25"/>
      <c r="K14" s="18" t="s">
        <v>4</v>
      </c>
    </row>
    <row r="15" spans="1:11" ht="43.5" customHeight="1">
      <c r="A15" s="16"/>
      <c r="B15" s="3" t="s">
        <v>5</v>
      </c>
      <c r="C15" s="3" t="s">
        <v>6</v>
      </c>
      <c r="D15" s="3" t="s">
        <v>24</v>
      </c>
      <c r="E15" s="3" t="s">
        <v>8</v>
      </c>
      <c r="F15" s="3" t="s">
        <v>9</v>
      </c>
      <c r="G15" s="3" t="s">
        <v>10</v>
      </c>
      <c r="H15" s="3" t="s">
        <v>11</v>
      </c>
      <c r="I15" s="3" t="s">
        <v>44</v>
      </c>
      <c r="K15" s="19"/>
    </row>
    <row r="16" spans="1:11" ht="29.25" customHeight="1">
      <c r="A16" s="4"/>
      <c r="B16" s="21" t="s">
        <v>12</v>
      </c>
      <c r="C16" s="22"/>
      <c r="D16" s="22"/>
      <c r="E16" s="22"/>
      <c r="F16" s="23"/>
      <c r="G16" s="21" t="s">
        <v>13</v>
      </c>
      <c r="H16" s="22"/>
      <c r="I16" s="23"/>
      <c r="K16" s="19"/>
    </row>
    <row r="17" spans="1:11" ht="87" customHeight="1">
      <c r="A17" s="4"/>
      <c r="B17" s="12" t="s">
        <v>33</v>
      </c>
      <c r="C17" s="24"/>
      <c r="D17" s="13"/>
      <c r="E17" s="12" t="s">
        <v>26</v>
      </c>
      <c r="F17" s="13"/>
      <c r="G17" s="12" t="s">
        <v>45</v>
      </c>
      <c r="H17" s="24"/>
      <c r="I17" s="13"/>
      <c r="K17" s="20"/>
    </row>
    <row r="18" spans="1:11" ht="35.25" customHeight="1">
      <c r="A18" s="5" t="s">
        <v>16</v>
      </c>
      <c r="B18" s="6">
        <f>42368</f>
        <v>42368</v>
      </c>
      <c r="C18" s="6">
        <f>B18*1.6</f>
        <v>67788.800000000003</v>
      </c>
      <c r="D18" s="6">
        <f>B18*(6/149.42)*1.6</f>
        <v>2722.0773658144826</v>
      </c>
      <c r="E18" s="6">
        <v>0</v>
      </c>
      <c r="F18" s="6">
        <v>0</v>
      </c>
      <c r="G18" s="6">
        <v>31250</v>
      </c>
      <c r="H18" s="6">
        <f>G18*1.6</f>
        <v>50000</v>
      </c>
      <c r="I18" s="6">
        <f>G18*(6/149.42)*1.6</f>
        <v>2007.7633516262886</v>
      </c>
      <c r="K18" s="7">
        <f>C18+F18+H18</f>
        <v>117788.8</v>
      </c>
    </row>
    <row r="19" spans="1:11" ht="35.25" customHeight="1">
      <c r="A19" s="5" t="s">
        <v>17</v>
      </c>
      <c r="B19" s="6">
        <f>B18*50%</f>
        <v>21184</v>
      </c>
      <c r="C19" s="6">
        <f t="shared" ref="C19:C20" si="2">B19*1.6</f>
        <v>33894.400000000001</v>
      </c>
      <c r="D19" s="6">
        <f>B19*(6/149.42)*1.6</f>
        <v>1361.0386829072413</v>
      </c>
      <c r="E19" s="6">
        <v>0</v>
      </c>
      <c r="F19" s="6">
        <v>0</v>
      </c>
      <c r="G19" s="6">
        <v>18750</v>
      </c>
      <c r="H19" s="6">
        <f t="shared" ref="H19:H20" si="3">G19*1.6</f>
        <v>30000</v>
      </c>
      <c r="I19" s="6">
        <f>G19*(6/149.42)*1.6</f>
        <v>1204.6580109757731</v>
      </c>
      <c r="K19" s="7">
        <f>C19+F19+H19</f>
        <v>63894.400000000001</v>
      </c>
    </row>
    <row r="20" spans="1:11" ht="35.25" customHeight="1">
      <c r="A20" s="5" t="s">
        <v>18</v>
      </c>
      <c r="B20" s="6">
        <f>B18*30%</f>
        <v>12710.4</v>
      </c>
      <c r="C20" s="6">
        <f t="shared" si="2"/>
        <v>20336.64</v>
      </c>
      <c r="D20" s="6">
        <f>B20*(6/149.42)*1.6</f>
        <v>816.62320974434488</v>
      </c>
      <c r="E20" s="6">
        <v>0</v>
      </c>
      <c r="F20" s="6">
        <v>0</v>
      </c>
      <c r="G20" s="6">
        <v>12500</v>
      </c>
      <c r="H20" s="6">
        <f t="shared" si="3"/>
        <v>20000</v>
      </c>
      <c r="I20" s="6">
        <f>G20*(6/149.42)*1.6</f>
        <v>803.10534065051536</v>
      </c>
      <c r="K20" s="7">
        <f>C20+F20+H20</f>
        <v>40336.639999999999</v>
      </c>
    </row>
    <row r="21" spans="1:11">
      <c r="A21" s="1" t="s">
        <v>34</v>
      </c>
    </row>
    <row r="22" spans="1:11">
      <c r="A22" s="1" t="s">
        <v>35</v>
      </c>
      <c r="C22" s="8" t="s">
        <v>22</v>
      </c>
    </row>
    <row r="25" spans="1:11">
      <c r="A25" s="1" t="s">
        <v>29</v>
      </c>
    </row>
  </sheetData>
  <mergeCells count="22">
    <mergeCell ref="A1:K1"/>
    <mergeCell ref="A2:B2"/>
    <mergeCell ref="A3:A4"/>
    <mergeCell ref="B3:F3"/>
    <mergeCell ref="K3:K6"/>
    <mergeCell ref="B5:F5"/>
    <mergeCell ref="G3:I3"/>
    <mergeCell ref="G5:I5"/>
    <mergeCell ref="G16:I16"/>
    <mergeCell ref="G17:I17"/>
    <mergeCell ref="B17:D17"/>
    <mergeCell ref="E17:F17"/>
    <mergeCell ref="B6:D6"/>
    <mergeCell ref="E6:F6"/>
    <mergeCell ref="A11:K11"/>
    <mergeCell ref="A12:K12"/>
    <mergeCell ref="A14:A15"/>
    <mergeCell ref="B14:F14"/>
    <mergeCell ref="K14:K17"/>
    <mergeCell ref="B16:F16"/>
    <mergeCell ref="G6:I6"/>
    <mergeCell ref="G14:I14"/>
  </mergeCells>
  <pageMargins left="0.37" right="0.19685039370078741" top="0.25" bottom="0.27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госпиталь</vt:lpstr>
      <vt:lpstr>АПП</vt:lpstr>
      <vt:lpstr>Вспомогательные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User-Elena-Eko</dc:creator>
  <cp:lastModifiedBy>User-Elena-Eko</cp:lastModifiedBy>
  <cp:lastPrinted>2020-05-21T02:00:17Z</cp:lastPrinted>
  <dcterms:created xsi:type="dcterms:W3CDTF">2020-05-20T09:34:37Z</dcterms:created>
  <dcterms:modified xsi:type="dcterms:W3CDTF">2020-08-05T02:57:38Z</dcterms:modified>
</cp:coreProperties>
</file>